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Отчет год 2011 г" sheetId="1" r:id="rId1"/>
    <sheet name="Отчет о доходах 2011" sheetId="2" r:id="rId2"/>
  </sheets>
  <externalReferences>
    <externalReference r:id="rId5"/>
  </externalReferences>
  <definedNames>
    <definedName name="_xlnm.Print_Area" localSheetId="0">'Отчет год 2011 г'!$A$1:$N$27</definedName>
    <definedName name="_xlnm.Print_Area" localSheetId="1">'Отчет о доходах 2011'!$A$1:$L$36</definedName>
  </definedNames>
  <calcPr fullCalcOnLoad="1"/>
</workbook>
</file>

<file path=xl/sharedStrings.xml><?xml version="1.0" encoding="utf-8"?>
<sst xmlns="http://schemas.openxmlformats.org/spreadsheetml/2006/main" count="130" uniqueCount="92">
  <si>
    <t>Отчет о доходах за 2011 год и расходовании доходов, полученных в 2010-2011г</t>
  </si>
  <si>
    <t>№ п/п</t>
  </si>
  <si>
    <t>Виды услуг</t>
  </si>
  <si>
    <t>Сумма</t>
  </si>
  <si>
    <t>Доходы конкретного дома</t>
  </si>
  <si>
    <t>Общие доходы комплекса</t>
  </si>
  <si>
    <t>35/2</t>
  </si>
  <si>
    <t>Доходы</t>
  </si>
  <si>
    <t>Остаток на 01.01.2011</t>
  </si>
  <si>
    <t>+</t>
  </si>
  <si>
    <t>Размещение рекламы на заборе</t>
  </si>
  <si>
    <t>Размещение рекламы по почтовым ящикам</t>
  </si>
  <si>
    <t>Размещение рекламы на стене дома 35 (Дошкола)</t>
  </si>
  <si>
    <t>Размещение оборудования АТЭЛ</t>
  </si>
  <si>
    <t>Размещение оборудования  д.37</t>
  </si>
  <si>
    <t>Проведение монтажных работ в доме 37 при размещении оборудования. ИП Богданов</t>
  </si>
  <si>
    <t>Проведение монтажных работ в доме 35 при размещении оборудования. ООО АТЭЛ</t>
  </si>
  <si>
    <t>Размещение оборудования Тензор-Телеком</t>
  </si>
  <si>
    <t>Аренда земли</t>
  </si>
  <si>
    <t>Возмещение кабельного ТВ офисами</t>
  </si>
  <si>
    <t>Компенсация ООО Девелопмент (СПОРТМАСТЕР) за размещение радиокабеля</t>
  </si>
  <si>
    <t>Взыскания Арбитражного суда</t>
  </si>
  <si>
    <t>Взыскано с ОАО "АРС" по решению суда (за испорченый насос)</t>
  </si>
  <si>
    <t>Пени за нарушение сроков уплаты ЖКУ</t>
  </si>
  <si>
    <t>ИТОГО в 2011 году получено доходов:</t>
  </si>
  <si>
    <t>=</t>
  </si>
  <si>
    <t>Итого за 2010 и 2011 получено доходов:</t>
  </si>
  <si>
    <t>Расходование доходов</t>
  </si>
  <si>
    <t>Налогообложение предпринимательской деятельности - 6%</t>
  </si>
  <si>
    <t>-</t>
  </si>
  <si>
    <t>АТЭЛ проверка доступа</t>
  </si>
  <si>
    <t>Плата за заключение договоров на размещение рекламы - 10% от собраных денежных средств (всего собрано 46330 рублей). Предоставлена по решению Правления Ефановой О.Г. в форме скидки на содержание и ремонт.</t>
  </si>
  <si>
    <t>Ремонт в подъездах комплекса ( в т.ч. замена лежаков в доме 37 - 80072,5, ремонт дверей в домах 33, 35, 35 корп.2 - 63 тысячи)</t>
  </si>
  <si>
    <t>Ремонтные работы забора и калиток в нем</t>
  </si>
  <si>
    <t>Замена лежаков на техэтажах д. 37</t>
  </si>
  <si>
    <t>ИТОГО израсходовано на 01.01.2012:</t>
  </si>
  <si>
    <t>Остаток на конец отчетного периода</t>
  </si>
  <si>
    <t xml:space="preserve">Доходы, полученные Товариществом от эксплуатации общего имущества собственников конкретного дома, направлять на нужды данного дома. </t>
  </si>
  <si>
    <t xml:space="preserve">Доходы дома 35 в размере 132.021 рублей, направить на ремонт системы горячего водоснабжения дома 35 (замену лежаков на техническом этаже и в подвале). </t>
  </si>
  <si>
    <t xml:space="preserve">Доходы дома 37 в размере 28.645 рублей, направить на ремонт системы горячего водоснабжения дома 37 (замену стальных труб в теплоузле на полипропилен - обвязки). </t>
  </si>
  <si>
    <t>Общие доходы комплекса, полученные от предпринимательской деятельсности  в размере 141.068 рублей направить на ремонт и поддержание в рабочем состоянии забора, калиток в нем</t>
  </si>
  <si>
    <t>ОТЧЕТ О ХОЗЯЙСТВЕННО - ФИНАНСОВОЙ  ДЕЯТЕЛЬНОСТИ  ТСЖ "МОСКОВСКАЯ  СЛОБОДА" за 2011год</t>
  </si>
  <si>
    <t>На начало года</t>
  </si>
  <si>
    <t>за 2011 год</t>
  </si>
  <si>
    <t>На конец года</t>
  </si>
  <si>
    <t>за 2011  год</t>
  </si>
  <si>
    <t>Статья затрат</t>
  </si>
  <si>
    <t>Экономия (+), перерасход (-) тыс. руб.</t>
  </si>
  <si>
    <t>Возмещено собствен-никами, тыс.руб.</t>
  </si>
  <si>
    <t>Фактические расходы ТСЖ,           тыс. руб.</t>
  </si>
  <si>
    <t>Возмещено собствен-никами тыс. руб.</t>
  </si>
  <si>
    <t>Фактические расходы ТСЖ, тыс. руб.</t>
  </si>
  <si>
    <t>гр.1</t>
  </si>
  <si>
    <t>гр.2</t>
  </si>
  <si>
    <t>гр.3</t>
  </si>
  <si>
    <t>гр.4</t>
  </si>
  <si>
    <t>гр.5</t>
  </si>
  <si>
    <t>гр.6</t>
  </si>
  <si>
    <t>Фонд оплаты труда Правления ТСЖ и обслуживающего персонала по штатному расписанию с учетом начислений на ОПС</t>
  </si>
  <si>
    <t>Отопление и подогрев воды (ТГК)</t>
  </si>
  <si>
    <t>Обслуживание газового оборудования</t>
  </si>
  <si>
    <t>Холодная вода и стоки (Водоканал)</t>
  </si>
  <si>
    <t>Техсодержание приборов учета тепловой энергии</t>
  </si>
  <si>
    <t>Электроснабжение</t>
  </si>
  <si>
    <t>Техническое обслуживание и ремонт инженерных систем</t>
  </si>
  <si>
    <t>Охрана</t>
  </si>
  <si>
    <t>Аварийная служба</t>
  </si>
  <si>
    <t>Техобслуживание домофона</t>
  </si>
  <si>
    <t>Вывоз ТБО</t>
  </si>
  <si>
    <t>Система видеонаблюдения</t>
  </si>
  <si>
    <t>Техсодержание лифтового хозяйства, в том числе страхование</t>
  </si>
  <si>
    <t>Целевой сбор на благоустройство</t>
  </si>
  <si>
    <t>Сопровождение программы по начислению платежей и паспортному столу</t>
  </si>
  <si>
    <t>Целевой сбор на асфал. Дорожку</t>
  </si>
  <si>
    <t>Банковские услуги, в т.ч. комиссия за прием платежей</t>
  </si>
  <si>
    <t>Итого:</t>
  </si>
  <si>
    <t>Благоустройство придомовой территории</t>
  </si>
  <si>
    <t>Автоматизированная уборка территории в зимний период</t>
  </si>
  <si>
    <t>Затраты на материалы и оборудование</t>
  </si>
  <si>
    <t>Расходы на прочие работы и услуги</t>
  </si>
  <si>
    <t>Ремонтные работы</t>
  </si>
  <si>
    <t>Компенсационные выплаты Членам Правления</t>
  </si>
  <si>
    <t xml:space="preserve">Прочие расходы </t>
  </si>
  <si>
    <t>ИТОГО по тарифу:</t>
  </si>
  <si>
    <t>ВСЕГО по отчету:</t>
  </si>
  <si>
    <t>Недобор по холодной воде связан с отсутствием показаний счетчиков некоторых помещений и начислением по нормативу. Корректировка произойдет по мере подачи показаний собственниками помещений.</t>
  </si>
  <si>
    <t>Денежные средства по строке "Целевой сбор на благоустройство" в размере 16 тыс.рублей реализовать на установку освещения на детской площадке у дома 33.</t>
  </si>
  <si>
    <t>Денежные средства по сроке "Целевой сбор на асфальтовую дорожку" в размере 52 тыс.рублей будут реализованы во 2 квартале 2012 года при строительстве дорожки вдоль ул.Слепнева.</t>
  </si>
  <si>
    <t>Главный бухгалтер: Милованова О.В.</t>
  </si>
  <si>
    <t>_______________________</t>
  </si>
  <si>
    <t>Экономию по ФОТ, тех.обслуживание и ремонт инженерных систем, тех.содержание лифтового хозяйства, банковские услуги, благоустройство придомовой территории, автоматизированная уборка в зимний период, затртаты на материалы и оборудование, ремонтные работы, компенсационные выплаты членам правления всего в размере 116 тыс. рублей направить на погашение дефицита бюджета, возникшего по статьям обслуживание газового оборудования, тех.содержание приборов учета тепловой энергии, вывоз ТБО, сопровождение программы по начислению платежей и паспортному столу, расходы на прочие работы и услуги, прочие расходы.</t>
  </si>
  <si>
    <t>Недобор по строке "Система видеонаблюдения" в размере 7 тысяч рублей компенсировать за счет экономии по строке "Охрана" (6тыс.рублей) и тарифа на содержание и ремонт 2011 года (из 420 тыс.рублей). Экономию тарифа за 2011 год в размере 419 000 рублей направить на содержание и ремонт общего имущества в 2012 году (учесть при формировании тарифа на 2012 год).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</si>
</sst>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[$-FC19]d\ mmmm\ yyyy\ &quot;г.&quot;"/>
    <numFmt numFmtId="173" formatCode="[$-F800]dddd\,\ mmmm\ dd\,\ yyyy"/>
    <numFmt numFmtId="174" formatCode="[$-419]mmmm\ yyyy;@"/>
    <numFmt numFmtId="175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 Black"/>
      <family val="2"/>
    </font>
    <font>
      <i/>
      <sz val="10"/>
      <name val="Arial Cyr"/>
      <family val="0"/>
    </font>
    <font>
      <b/>
      <i/>
      <sz val="14"/>
      <name val="Arial Cyr"/>
      <family val="0"/>
    </font>
    <font>
      <b/>
      <i/>
      <sz val="2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5" fillId="20" borderId="11" xfId="0" applyFont="1" applyFill="1" applyBorder="1" applyAlignment="1">
      <alignment horizontal="center"/>
    </xf>
    <xf numFmtId="0" fontId="26" fillId="20" borderId="13" xfId="0" applyFont="1" applyFill="1" applyBorder="1" applyAlignment="1">
      <alignment horizontal="left" wrapText="1"/>
    </xf>
    <xf numFmtId="0" fontId="26" fillId="20" borderId="14" xfId="0" applyFont="1" applyFill="1" applyBorder="1" applyAlignment="1">
      <alignment horizontal="left" wrapText="1"/>
    </xf>
    <xf numFmtId="0" fontId="26" fillId="20" borderId="15" xfId="0" applyFont="1" applyFill="1" applyBorder="1" applyAlignment="1">
      <alignment horizontal="left" wrapText="1"/>
    </xf>
    <xf numFmtId="0" fontId="26" fillId="20" borderId="11" xfId="0" applyFont="1" applyFill="1" applyBorder="1" applyAlignment="1">
      <alignment horizontal="center" wrapText="1"/>
    </xf>
    <xf numFmtId="0" fontId="26" fillId="20" borderId="16" xfId="0" applyFont="1" applyFill="1" applyBorder="1" applyAlignment="1">
      <alignment horizontal="center"/>
    </xf>
    <xf numFmtId="165" fontId="27" fillId="20" borderId="16" xfId="0" applyNumberFormat="1" applyFont="1" applyFill="1" applyBorder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/>
    </xf>
    <xf numFmtId="0" fontId="28" fillId="20" borderId="0" xfId="0" applyFont="1" applyFill="1" applyBorder="1" applyAlignment="1">
      <alignment horizontal="center" vertical="center" wrapText="1" shrinkToFit="1"/>
    </xf>
    <xf numFmtId="0" fontId="0" fillId="20" borderId="0" xfId="0" applyFont="1" applyFill="1" applyBorder="1" applyAlignment="1">
      <alignment horizontal="center" vertical="center" shrinkToFit="1"/>
    </xf>
    <xf numFmtId="0" fontId="28" fillId="2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" fontId="27" fillId="0" borderId="11" xfId="0" applyNumberFormat="1" applyFont="1" applyBorder="1" applyAlignment="1">
      <alignment horizontal="left" wrapText="1"/>
    </xf>
    <xf numFmtId="1" fontId="29" fillId="0" borderId="11" xfId="0" applyNumberFormat="1" applyFont="1" applyBorder="1" applyAlignment="1">
      <alignment horizontal="left" wrapText="1"/>
    </xf>
    <xf numFmtId="1" fontId="29" fillId="0" borderId="11" xfId="0" applyNumberFormat="1" applyFont="1" applyBorder="1" applyAlignment="1">
      <alignment wrapText="1"/>
    </xf>
    <xf numFmtId="1" fontId="30" fillId="0" borderId="11" xfId="0" applyNumberFormat="1" applyFont="1" applyBorder="1" applyAlignment="1">
      <alignment horizontal="center"/>
    </xf>
    <xf numFmtId="165" fontId="29" fillId="0" borderId="1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8" fillId="24" borderId="0" xfId="0" applyFont="1" applyFill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wrapText="1"/>
    </xf>
    <xf numFmtId="165" fontId="29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left" wrapText="1"/>
    </xf>
    <xf numFmtId="165" fontId="29" fillId="0" borderId="11" xfId="0" applyNumberFormat="1" applyFont="1" applyBorder="1" applyAlignment="1">
      <alignment horizontal="center" wrapText="1"/>
    </xf>
    <xf numFmtId="2" fontId="31" fillId="0" borderId="0" xfId="0" applyNumberFormat="1" applyFont="1" applyAlignment="1">
      <alignment horizontal="center"/>
    </xf>
    <xf numFmtId="0" fontId="0" fillId="0" borderId="11" xfId="0" applyBorder="1" applyAlignment="1">
      <alignment horizontal="left" wrapText="1"/>
    </xf>
    <xf numFmtId="1" fontId="26" fillId="0" borderId="11" xfId="0" applyNumberFormat="1" applyFont="1" applyBorder="1" applyAlignment="1">
      <alignment horizontal="left" wrapText="1"/>
    </xf>
    <xf numFmtId="0" fontId="27" fillId="20" borderId="11" xfId="0" applyFont="1" applyFill="1" applyBorder="1" applyAlignment="1">
      <alignment horizontal="center"/>
    </xf>
    <xf numFmtId="1" fontId="26" fillId="20" borderId="13" xfId="0" applyNumberFormat="1" applyFont="1" applyFill="1" applyBorder="1" applyAlignment="1">
      <alignment horizontal="left" wrapText="1"/>
    </xf>
    <xf numFmtId="1" fontId="26" fillId="2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1" fontId="32" fillId="20" borderId="11" xfId="0" applyNumberFormat="1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1" fontId="26" fillId="25" borderId="13" xfId="0" applyNumberFormat="1" applyFont="1" applyFill="1" applyBorder="1" applyAlignment="1">
      <alignment horizontal="left" wrapText="1"/>
    </xf>
    <xf numFmtId="1" fontId="26" fillId="25" borderId="14" xfId="0" applyNumberFormat="1" applyFont="1" applyFill="1" applyBorder="1" applyAlignment="1">
      <alignment horizontal="left" wrapText="1"/>
    </xf>
    <xf numFmtId="0" fontId="0" fillId="25" borderId="14" xfId="0" applyFill="1" applyBorder="1" applyAlignment="1">
      <alignment wrapText="1"/>
    </xf>
    <xf numFmtId="1" fontId="26" fillId="25" borderId="12" xfId="0" applyNumberFormat="1" applyFont="1" applyFill="1" applyBorder="1" applyAlignment="1">
      <alignment horizontal="center"/>
    </xf>
    <xf numFmtId="165" fontId="26" fillId="25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/>
    </xf>
    <xf numFmtId="1" fontId="33" fillId="0" borderId="13" xfId="0" applyNumberFormat="1" applyFont="1" applyFill="1" applyBorder="1" applyAlignment="1">
      <alignment horizontal="center" wrapText="1"/>
    </xf>
    <xf numFmtId="1" fontId="33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1" fontId="32" fillId="0" borderId="13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27" fillId="0" borderId="15" xfId="0" applyNumberFormat="1" applyFont="1" applyFill="1" applyBorder="1" applyAlignment="1">
      <alignment horizontal="center"/>
    </xf>
    <xf numFmtId="1" fontId="30" fillId="0" borderId="16" xfId="0" applyNumberFormat="1" applyFont="1" applyBorder="1" applyAlignment="1">
      <alignment horizontal="center" wrapText="1"/>
    </xf>
    <xf numFmtId="165" fontId="29" fillId="0" borderId="16" xfId="0" applyNumberFormat="1" applyFont="1" applyBorder="1" applyAlignment="1">
      <alignment horizontal="center"/>
    </xf>
    <xf numFmtId="1" fontId="27" fillId="0" borderId="11" xfId="0" applyNumberFormat="1" applyFon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65" fontId="29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20" borderId="11" xfId="0" applyFont="1" applyFill="1" applyBorder="1" applyAlignment="1">
      <alignment horizontal="center"/>
    </xf>
    <xf numFmtId="1" fontId="26" fillId="20" borderId="11" xfId="0" applyNumberFormat="1" applyFont="1" applyFill="1" applyBorder="1" applyAlignment="1">
      <alignment horizontal="left" wrapText="1"/>
    </xf>
    <xf numFmtId="1" fontId="25" fillId="20" borderId="11" xfId="0" applyNumberFormat="1" applyFont="1" applyFill="1" applyBorder="1" applyAlignment="1">
      <alignment horizontal="left" wrapText="1"/>
    </xf>
    <xf numFmtId="165" fontId="27" fillId="2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wrapText="1"/>
    </xf>
    <xf numFmtId="1" fontId="26" fillId="0" borderId="14" xfId="0" applyNumberFormat="1" applyFont="1" applyFill="1" applyBorder="1" applyAlignment="1">
      <alignment horizontal="center" wrapText="1"/>
    </xf>
    <xf numFmtId="1" fontId="25" fillId="0" borderId="18" xfId="0" applyNumberFormat="1" applyFont="1" applyFill="1" applyBorder="1" applyAlignment="1">
      <alignment horizontal="left" wrapText="1"/>
    </xf>
    <xf numFmtId="1" fontId="32" fillId="0" borderId="19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/>
    </xf>
    <xf numFmtId="165" fontId="29" fillId="0" borderId="12" xfId="0" applyNumberFormat="1" applyFont="1" applyFill="1" applyBorder="1" applyAlignment="1">
      <alignment horizontal="center"/>
    </xf>
    <xf numFmtId="1" fontId="26" fillId="2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165" fontId="0" fillId="20" borderId="11" xfId="0" applyNumberFormat="1" applyFont="1" applyFill="1" applyBorder="1" applyAlignment="1">
      <alignment/>
    </xf>
    <xf numFmtId="0" fontId="34" fillId="0" borderId="0" xfId="0" applyFont="1" applyAlignment="1">
      <alignment horizontal="left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89;&#1077;&#1085;&#1080;&#1103;\&#1052;&#1086;&#1080;%20&#1076;&#1086;&#1082;&#1091;&#1084;&#1077;&#1085;&#1090;&#1099;\&#1076;&#1086;&#1082;&#1091;&#1084;&#1077;&#1085;&#1090;&#1099;\&#1076;&#1086;&#1082;&#1091;&#1084;&#1077;&#1085;&#1090;&#1099;\&#1082;&#1086;&#1088;&#1087;&#1086;&#1088;&#1072;&#1090;&#1080;&#1074;&#1085;&#1072;&#1103;%20&#1088;&#1072;&#1073;&#1086;&#1090;&#1072;\&#1057;&#1054;&#1041;&#1056;&#1040;&#1053;&#1048;&#1071;\&#1087;&#1086;&#1076;&#1075;&#1086;&#1090;&#1086;&#1074;&#1082;&#1072;%20&#1082;%20&#1075;&#1086;&#1076;&#1086;&#1074;&#1086;&#1084;&#1091;%202011\&#1054;&#1090;&#1095;&#1077;&#1090;%20&#1080;&#1090;&#1086;&#107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по офисам"/>
      <sheetName val="Доходы всего"/>
      <sheetName val="Благоустройство"/>
      <sheetName val="Отчет 2010 от 01 06 11"/>
      <sheetName val="Отчет год 2011 г"/>
      <sheetName val="Тариф 2012"/>
      <sheetName val="расчет ФОТ"/>
      <sheetName val="Замена лежаков дом 37"/>
      <sheetName val="о доходах 2010"/>
      <sheetName val="Отчет о доходах 2011"/>
      <sheetName val="Факт.расх.за 2011 г"/>
    </sheetNames>
    <sheetDataSet>
      <sheetData sheetId="8">
        <row r="18">
          <cell r="H18">
            <v>0</v>
          </cell>
          <cell r="I18">
            <v>19050.98</v>
          </cell>
          <cell r="J18">
            <v>0</v>
          </cell>
          <cell r="K18">
            <v>144760</v>
          </cell>
          <cell r="L18">
            <v>33010.24</v>
          </cell>
        </row>
        <row r="26">
          <cell r="L26">
            <v>160145.12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58"/>
  <sheetViews>
    <sheetView tabSelected="1" view="pageBreakPreview" zoomScale="70" zoomScaleNormal="85" zoomScaleSheetLayoutView="70" workbookViewId="0" topLeftCell="A10">
      <selection activeCell="G11" sqref="G11"/>
    </sheetView>
  </sheetViews>
  <sheetFormatPr defaultColWidth="9.00390625" defaultRowHeight="12.75"/>
  <cols>
    <col min="1" max="1" width="6.375" style="102" customWidth="1"/>
    <col min="2" max="2" width="41.875" style="102" customWidth="1"/>
    <col min="3" max="3" width="17.25390625" style="102" customWidth="1"/>
    <col min="4" max="4" width="14.875" style="102" customWidth="1"/>
    <col min="5" max="5" width="15.00390625" style="102" customWidth="1"/>
    <col min="6" max="7" width="16.75390625" style="102" customWidth="1"/>
    <col min="8" max="8" width="6.125" style="102" customWidth="1"/>
    <col min="9" max="9" width="26.375" style="102" customWidth="1"/>
    <col min="10" max="10" width="17.375" style="102" customWidth="1"/>
    <col min="11" max="11" width="15.125" style="102" customWidth="1"/>
    <col min="12" max="12" width="16.375" style="102" customWidth="1"/>
    <col min="13" max="13" width="17.625" style="102" customWidth="1"/>
    <col min="14" max="14" width="16.75390625" style="102" customWidth="1"/>
    <col min="15" max="16384" width="9.125" style="102" customWidth="1"/>
  </cols>
  <sheetData>
    <row r="1" spans="2:19" ht="37.5" customHeight="1">
      <c r="B1" s="103" t="s">
        <v>41</v>
      </c>
      <c r="C1" s="103"/>
      <c r="D1" s="104"/>
      <c r="E1" s="104"/>
      <c r="F1" s="104"/>
      <c r="G1" s="104"/>
      <c r="H1" s="104"/>
      <c r="I1" s="104"/>
      <c r="J1" s="104"/>
      <c r="K1" s="104"/>
      <c r="L1" s="105"/>
      <c r="M1" s="105"/>
      <c r="N1" s="105"/>
      <c r="O1" s="105"/>
      <c r="P1" s="105"/>
      <c r="Q1" s="106"/>
      <c r="R1" s="106"/>
      <c r="S1" s="106"/>
    </row>
    <row r="2" spans="1:19" ht="15">
      <c r="A2" s="107"/>
      <c r="B2" s="108"/>
      <c r="C2" s="109" t="s">
        <v>42</v>
      </c>
      <c r="D2" s="110" t="s">
        <v>43</v>
      </c>
      <c r="E2" s="111"/>
      <c r="F2" s="112"/>
      <c r="G2" s="109" t="s">
        <v>44</v>
      </c>
      <c r="H2" s="108"/>
      <c r="I2" s="108"/>
      <c r="J2" s="109" t="s">
        <v>42</v>
      </c>
      <c r="K2" s="113" t="s">
        <v>45</v>
      </c>
      <c r="L2" s="114"/>
      <c r="M2" s="114"/>
      <c r="N2" s="109" t="s">
        <v>44</v>
      </c>
      <c r="O2" s="105"/>
      <c r="P2" s="106"/>
      <c r="Q2" s="106"/>
      <c r="R2" s="106"/>
      <c r="S2" s="106"/>
    </row>
    <row r="3" spans="1:19" ht="66.75" customHeight="1">
      <c r="A3" s="115" t="s">
        <v>1</v>
      </c>
      <c r="B3" s="115" t="s">
        <v>46</v>
      </c>
      <c r="C3" s="115" t="s">
        <v>47</v>
      </c>
      <c r="D3" s="115" t="s">
        <v>48</v>
      </c>
      <c r="E3" s="115" t="s">
        <v>49</v>
      </c>
      <c r="F3" s="115" t="s">
        <v>47</v>
      </c>
      <c r="G3" s="115" t="s">
        <v>47</v>
      </c>
      <c r="H3" s="115" t="s">
        <v>1</v>
      </c>
      <c r="I3" s="115" t="s">
        <v>46</v>
      </c>
      <c r="J3" s="115" t="s">
        <v>47</v>
      </c>
      <c r="K3" s="115" t="s">
        <v>50</v>
      </c>
      <c r="L3" s="115" t="s">
        <v>51</v>
      </c>
      <c r="M3" s="115" t="s">
        <v>47</v>
      </c>
      <c r="N3" s="115" t="s">
        <v>47</v>
      </c>
      <c r="O3" s="106"/>
      <c r="P3" s="106"/>
      <c r="Q3" s="106"/>
      <c r="R3" s="106"/>
      <c r="S3" s="106"/>
    </row>
    <row r="4" spans="1:19" ht="12.75" customHeight="1">
      <c r="A4" s="115"/>
      <c r="B4" s="115" t="s">
        <v>52</v>
      </c>
      <c r="C4" s="115" t="s">
        <v>53</v>
      </c>
      <c r="D4" s="115" t="s">
        <v>54</v>
      </c>
      <c r="E4" s="115" t="s">
        <v>55</v>
      </c>
      <c r="F4" s="115" t="s">
        <v>56</v>
      </c>
      <c r="G4" s="115" t="s">
        <v>57</v>
      </c>
      <c r="H4" s="115"/>
      <c r="I4" s="115" t="s">
        <v>52</v>
      </c>
      <c r="J4" s="115" t="s">
        <v>53</v>
      </c>
      <c r="K4" s="115" t="s">
        <v>54</v>
      </c>
      <c r="L4" s="115" t="s">
        <v>55</v>
      </c>
      <c r="M4" s="115" t="s">
        <v>56</v>
      </c>
      <c r="N4" s="115" t="s">
        <v>57</v>
      </c>
      <c r="O4" s="106"/>
      <c r="P4" s="106"/>
      <c r="Q4" s="106"/>
      <c r="R4" s="106"/>
      <c r="S4" s="106"/>
    </row>
    <row r="5" spans="1:19" ht="60">
      <c r="A5" s="116">
        <v>1</v>
      </c>
      <c r="B5" s="115" t="s">
        <v>58</v>
      </c>
      <c r="C5" s="115">
        <v>0</v>
      </c>
      <c r="D5" s="116">
        <v>2244</v>
      </c>
      <c r="E5" s="116">
        <v>2186</v>
      </c>
      <c r="F5" s="116">
        <f aca="true" t="shared" si="0" ref="F5:F21">D5-E5</f>
        <v>58</v>
      </c>
      <c r="G5" s="116">
        <f aca="true" t="shared" si="1" ref="G5:G21">C5+F5</f>
        <v>58</v>
      </c>
      <c r="H5" s="117">
        <v>1</v>
      </c>
      <c r="I5" s="115" t="s">
        <v>59</v>
      </c>
      <c r="J5" s="115">
        <v>-44</v>
      </c>
      <c r="K5" s="115">
        <v>5573</v>
      </c>
      <c r="L5" s="115">
        <v>5551</v>
      </c>
      <c r="M5" s="115">
        <f aca="true" t="shared" si="2" ref="M5:M12">K5-L5</f>
        <v>22</v>
      </c>
      <c r="N5" s="118">
        <f aca="true" t="shared" si="3" ref="N5:N12">J5+M5</f>
        <v>-22</v>
      </c>
      <c r="O5" s="106"/>
      <c r="P5" s="106"/>
      <c r="Q5" s="106"/>
      <c r="R5" s="106"/>
      <c r="S5" s="106"/>
    </row>
    <row r="6" spans="1:19" ht="39" customHeight="1">
      <c r="A6" s="116">
        <v>2</v>
      </c>
      <c r="B6" s="115" t="s">
        <v>60</v>
      </c>
      <c r="C6" s="115">
        <v>0</v>
      </c>
      <c r="D6" s="116">
        <v>95</v>
      </c>
      <c r="E6" s="116">
        <v>96</v>
      </c>
      <c r="F6" s="116">
        <f t="shared" si="0"/>
        <v>-1</v>
      </c>
      <c r="G6" s="116">
        <f t="shared" si="1"/>
        <v>-1</v>
      </c>
      <c r="H6" s="117">
        <v>2</v>
      </c>
      <c r="I6" s="115" t="s">
        <v>61</v>
      </c>
      <c r="J6" s="115">
        <v>11</v>
      </c>
      <c r="K6" s="115">
        <v>1521</v>
      </c>
      <c r="L6" s="115">
        <v>1553</v>
      </c>
      <c r="M6" s="115">
        <f t="shared" si="2"/>
        <v>-32</v>
      </c>
      <c r="N6" s="118">
        <f t="shared" si="3"/>
        <v>-21</v>
      </c>
      <c r="O6" s="106"/>
      <c r="P6" s="106"/>
      <c r="Q6" s="106"/>
      <c r="R6" s="106"/>
      <c r="S6" s="106"/>
    </row>
    <row r="7" spans="1:19" ht="39" customHeight="1">
      <c r="A7" s="116">
        <v>3</v>
      </c>
      <c r="B7" s="119" t="s">
        <v>62</v>
      </c>
      <c r="C7" s="115">
        <v>0</v>
      </c>
      <c r="D7" s="116">
        <v>249</v>
      </c>
      <c r="E7" s="116">
        <v>267</v>
      </c>
      <c r="F7" s="116">
        <f t="shared" si="0"/>
        <v>-18</v>
      </c>
      <c r="G7" s="116">
        <f t="shared" si="1"/>
        <v>-18</v>
      </c>
      <c r="H7" s="117">
        <v>3</v>
      </c>
      <c r="I7" s="115" t="s">
        <v>63</v>
      </c>
      <c r="J7" s="115">
        <v>74</v>
      </c>
      <c r="K7" s="115">
        <v>3221</v>
      </c>
      <c r="L7" s="115">
        <v>3224</v>
      </c>
      <c r="M7" s="115">
        <f t="shared" si="2"/>
        <v>-3</v>
      </c>
      <c r="N7" s="118">
        <f t="shared" si="3"/>
        <v>71</v>
      </c>
      <c r="O7" s="106"/>
      <c r="P7" s="106"/>
      <c r="Q7" s="106"/>
      <c r="R7" s="106"/>
      <c r="S7" s="106"/>
    </row>
    <row r="8" spans="1:19" ht="36" customHeight="1">
      <c r="A8" s="116">
        <v>4</v>
      </c>
      <c r="B8" s="120" t="s">
        <v>64</v>
      </c>
      <c r="C8" s="120">
        <v>0</v>
      </c>
      <c r="D8" s="116">
        <v>1368</v>
      </c>
      <c r="E8" s="116">
        <v>1364</v>
      </c>
      <c r="F8" s="116">
        <f t="shared" si="0"/>
        <v>4</v>
      </c>
      <c r="G8" s="116">
        <f t="shared" si="1"/>
        <v>4</v>
      </c>
      <c r="H8" s="117">
        <v>4</v>
      </c>
      <c r="I8" s="115" t="s">
        <v>65</v>
      </c>
      <c r="J8" s="115">
        <v>0</v>
      </c>
      <c r="K8" s="115">
        <v>1455</v>
      </c>
      <c r="L8" s="115">
        <v>1449</v>
      </c>
      <c r="M8" s="115">
        <f t="shared" si="2"/>
        <v>6</v>
      </c>
      <c r="N8" s="118">
        <f t="shared" si="3"/>
        <v>6</v>
      </c>
      <c r="O8" s="106"/>
      <c r="P8" s="106"/>
      <c r="Q8" s="106"/>
      <c r="R8" s="106"/>
      <c r="S8" s="106"/>
    </row>
    <row r="9" spans="1:19" ht="42" customHeight="1">
      <c r="A9" s="116">
        <v>5</v>
      </c>
      <c r="B9" s="115" t="s">
        <v>66</v>
      </c>
      <c r="C9" s="115">
        <v>0</v>
      </c>
      <c r="D9" s="116">
        <v>162</v>
      </c>
      <c r="E9" s="116">
        <v>162</v>
      </c>
      <c r="F9" s="116">
        <f t="shared" si="0"/>
        <v>0</v>
      </c>
      <c r="G9" s="116">
        <f t="shared" si="1"/>
        <v>0</v>
      </c>
      <c r="H9" s="117">
        <v>5</v>
      </c>
      <c r="I9" s="115" t="s">
        <v>67</v>
      </c>
      <c r="J9" s="115">
        <v>0</v>
      </c>
      <c r="K9" s="115">
        <v>83</v>
      </c>
      <c r="L9" s="115">
        <v>83</v>
      </c>
      <c r="M9" s="115">
        <f t="shared" si="2"/>
        <v>0</v>
      </c>
      <c r="N9" s="118">
        <f t="shared" si="3"/>
        <v>0</v>
      </c>
      <c r="O9" s="106"/>
      <c r="P9" s="106"/>
      <c r="Q9" s="106"/>
      <c r="R9" s="106"/>
      <c r="S9" s="106"/>
    </row>
    <row r="10" spans="1:19" ht="35.25" customHeight="1">
      <c r="A10" s="116">
        <v>6</v>
      </c>
      <c r="B10" s="120" t="s">
        <v>68</v>
      </c>
      <c r="C10" s="120">
        <v>0</v>
      </c>
      <c r="D10" s="116">
        <v>88</v>
      </c>
      <c r="E10" s="116">
        <v>121</v>
      </c>
      <c r="F10" s="116">
        <f t="shared" si="0"/>
        <v>-33</v>
      </c>
      <c r="G10" s="116">
        <f t="shared" si="1"/>
        <v>-33</v>
      </c>
      <c r="H10" s="117">
        <v>6</v>
      </c>
      <c r="I10" s="115" t="s">
        <v>69</v>
      </c>
      <c r="J10" s="115">
        <v>26</v>
      </c>
      <c r="K10" s="115"/>
      <c r="L10" s="115">
        <v>33</v>
      </c>
      <c r="M10" s="118">
        <f t="shared" si="2"/>
        <v>-33</v>
      </c>
      <c r="N10" s="118">
        <f t="shared" si="3"/>
        <v>-7</v>
      </c>
      <c r="O10" s="106"/>
      <c r="P10" s="106"/>
      <c r="Q10" s="106"/>
      <c r="R10" s="106"/>
      <c r="S10" s="106"/>
    </row>
    <row r="11" spans="1:19" ht="32.25" customHeight="1">
      <c r="A11" s="116">
        <v>7</v>
      </c>
      <c r="B11" s="115" t="s">
        <v>70</v>
      </c>
      <c r="C11" s="115">
        <v>0</v>
      </c>
      <c r="D11" s="116">
        <v>493</v>
      </c>
      <c r="E11" s="116">
        <v>489</v>
      </c>
      <c r="F11" s="116">
        <f t="shared" si="0"/>
        <v>4</v>
      </c>
      <c r="G11" s="116">
        <f t="shared" si="1"/>
        <v>4</v>
      </c>
      <c r="H11" s="117">
        <v>7</v>
      </c>
      <c r="I11" s="115" t="s">
        <v>71</v>
      </c>
      <c r="J11" s="115">
        <v>58</v>
      </c>
      <c r="K11" s="115">
        <v>6</v>
      </c>
      <c r="L11" s="115">
        <v>48</v>
      </c>
      <c r="M11" s="115">
        <f t="shared" si="2"/>
        <v>-42</v>
      </c>
      <c r="N11" s="118">
        <f t="shared" si="3"/>
        <v>16</v>
      </c>
      <c r="O11" s="106"/>
      <c r="P11" s="106"/>
      <c r="Q11" s="106"/>
      <c r="R11" s="106"/>
      <c r="S11" s="106"/>
    </row>
    <row r="12" spans="1:19" ht="47.25" customHeight="1">
      <c r="A12" s="116">
        <v>8</v>
      </c>
      <c r="B12" s="119" t="s">
        <v>72</v>
      </c>
      <c r="C12" s="115">
        <v>0</v>
      </c>
      <c r="D12" s="116">
        <v>13</v>
      </c>
      <c r="E12" s="116">
        <v>22</v>
      </c>
      <c r="F12" s="116">
        <f t="shared" si="0"/>
        <v>-9</v>
      </c>
      <c r="G12" s="116">
        <f t="shared" si="1"/>
        <v>-9</v>
      </c>
      <c r="H12" s="117">
        <v>8</v>
      </c>
      <c r="I12" s="115" t="s">
        <v>73</v>
      </c>
      <c r="J12" s="115"/>
      <c r="K12" s="115">
        <v>52</v>
      </c>
      <c r="L12" s="115">
        <v>0</v>
      </c>
      <c r="M12" s="118">
        <f t="shared" si="2"/>
        <v>52</v>
      </c>
      <c r="N12" s="118">
        <f t="shared" si="3"/>
        <v>52</v>
      </c>
      <c r="O12" s="106"/>
      <c r="P12" s="106"/>
      <c r="Q12" s="106"/>
      <c r="R12" s="106"/>
      <c r="S12" s="106"/>
    </row>
    <row r="13" spans="1:19" ht="37.5" customHeight="1">
      <c r="A13" s="116">
        <v>9</v>
      </c>
      <c r="B13" s="115" t="s">
        <v>74</v>
      </c>
      <c r="C13" s="115">
        <v>0</v>
      </c>
      <c r="D13" s="116">
        <v>390</v>
      </c>
      <c r="E13" s="116">
        <v>290</v>
      </c>
      <c r="F13" s="116">
        <f t="shared" si="0"/>
        <v>100</v>
      </c>
      <c r="G13" s="116">
        <f t="shared" si="1"/>
        <v>100</v>
      </c>
      <c r="H13" s="117"/>
      <c r="I13" s="115" t="s">
        <v>75</v>
      </c>
      <c r="J13" s="115">
        <f>SUM(J3:J12)</f>
        <v>125</v>
      </c>
      <c r="K13" s="115">
        <f>SUM(K3:K12)</f>
        <v>11911</v>
      </c>
      <c r="L13" s="115">
        <f>SUM(L3:L12)</f>
        <v>11941</v>
      </c>
      <c r="M13" s="118">
        <f>SUM(M3:M12)</f>
        <v>-30</v>
      </c>
      <c r="N13" s="118">
        <f>SUM(N3:N12)</f>
        <v>95</v>
      </c>
      <c r="O13" s="106"/>
      <c r="P13" s="106"/>
      <c r="Q13" s="106"/>
      <c r="R13" s="106"/>
      <c r="S13" s="106"/>
    </row>
    <row r="14" spans="1:19" ht="39.75" customHeight="1">
      <c r="A14" s="116">
        <v>10</v>
      </c>
      <c r="B14" s="115" t="s">
        <v>76</v>
      </c>
      <c r="C14" s="115">
        <v>0</v>
      </c>
      <c r="D14" s="116">
        <v>36</v>
      </c>
      <c r="E14" s="116">
        <v>25</v>
      </c>
      <c r="F14" s="116">
        <f t="shared" si="0"/>
        <v>11</v>
      </c>
      <c r="G14" s="116">
        <f t="shared" si="1"/>
        <v>11</v>
      </c>
      <c r="H14" s="40"/>
      <c r="I14" s="37"/>
      <c r="J14" s="37"/>
      <c r="K14" s="37"/>
      <c r="L14" s="37"/>
      <c r="M14" s="41"/>
      <c r="N14" s="41"/>
      <c r="O14" s="38"/>
      <c r="P14" s="106"/>
      <c r="Q14" s="106"/>
      <c r="R14" s="106"/>
      <c r="S14" s="106"/>
    </row>
    <row r="15" spans="1:19" ht="35.25" customHeight="1">
      <c r="A15" s="116">
        <v>11</v>
      </c>
      <c r="B15" s="115" t="s">
        <v>77</v>
      </c>
      <c r="C15" s="115">
        <v>0</v>
      </c>
      <c r="D15" s="116">
        <v>66</v>
      </c>
      <c r="E15" s="116">
        <v>28</v>
      </c>
      <c r="F15" s="116">
        <f t="shared" si="0"/>
        <v>38</v>
      </c>
      <c r="G15" s="116">
        <f t="shared" si="1"/>
        <v>38</v>
      </c>
      <c r="H15" s="40"/>
      <c r="I15" s="37"/>
      <c r="J15" s="37"/>
      <c r="K15" s="37"/>
      <c r="L15" s="37"/>
      <c r="M15" s="41"/>
      <c r="N15" s="41"/>
      <c r="O15" s="38"/>
      <c r="P15" s="106"/>
      <c r="Q15" s="106"/>
      <c r="R15" s="106"/>
      <c r="S15" s="106"/>
    </row>
    <row r="16" spans="1:19" ht="33.75" customHeight="1">
      <c r="A16" s="116">
        <v>12</v>
      </c>
      <c r="B16" s="115" t="s">
        <v>78</v>
      </c>
      <c r="C16" s="115">
        <v>0</v>
      </c>
      <c r="D16" s="116">
        <v>528</v>
      </c>
      <c r="E16" s="116">
        <v>284</v>
      </c>
      <c r="F16" s="116">
        <f t="shared" si="0"/>
        <v>244</v>
      </c>
      <c r="G16" s="116">
        <f t="shared" si="1"/>
        <v>244</v>
      </c>
      <c r="H16" s="38"/>
      <c r="I16" s="37"/>
      <c r="J16" s="37"/>
      <c r="K16" s="37"/>
      <c r="L16" s="37"/>
      <c r="M16" s="41"/>
      <c r="N16" s="41"/>
      <c r="O16" s="38"/>
      <c r="P16" s="106"/>
      <c r="Q16" s="106"/>
      <c r="R16" s="106"/>
      <c r="S16" s="106"/>
    </row>
    <row r="17" spans="1:19" ht="31.5" customHeight="1">
      <c r="A17" s="116">
        <v>13</v>
      </c>
      <c r="B17" s="115" t="s">
        <v>79</v>
      </c>
      <c r="C17" s="115">
        <v>0</v>
      </c>
      <c r="D17" s="116">
        <v>52</v>
      </c>
      <c r="E17" s="116">
        <v>58</v>
      </c>
      <c r="F17" s="116">
        <f t="shared" si="0"/>
        <v>-6</v>
      </c>
      <c r="G17" s="116">
        <f t="shared" si="1"/>
        <v>-6</v>
      </c>
      <c r="H17" s="38"/>
      <c r="I17" s="37"/>
      <c r="J17" s="37"/>
      <c r="K17" s="37"/>
      <c r="L17" s="37"/>
      <c r="M17" s="37"/>
      <c r="N17" s="37"/>
      <c r="O17" s="38"/>
      <c r="P17" s="106"/>
      <c r="Q17" s="106"/>
      <c r="R17" s="106"/>
      <c r="S17" s="106"/>
    </row>
    <row r="18" spans="1:19" ht="59.25" customHeight="1">
      <c r="A18" s="116">
        <v>14</v>
      </c>
      <c r="B18" s="115" t="s">
        <v>80</v>
      </c>
      <c r="C18" s="115">
        <v>0</v>
      </c>
      <c r="D18" s="116">
        <v>111</v>
      </c>
      <c r="E18" s="116">
        <v>56</v>
      </c>
      <c r="F18" s="116">
        <f t="shared" si="0"/>
        <v>55</v>
      </c>
      <c r="G18" s="116">
        <f t="shared" si="1"/>
        <v>55</v>
      </c>
      <c r="H18" s="38"/>
      <c r="I18" s="38"/>
      <c r="J18" s="38"/>
      <c r="K18" s="38"/>
      <c r="L18" s="38"/>
      <c r="M18" s="38"/>
      <c r="N18" s="38"/>
      <c r="O18" s="38"/>
      <c r="P18" s="106"/>
      <c r="Q18" s="106"/>
      <c r="R18" s="106"/>
      <c r="S18" s="106"/>
    </row>
    <row r="19" spans="1:19" ht="39" customHeight="1">
      <c r="A19" s="116">
        <v>15</v>
      </c>
      <c r="B19" s="115" t="s">
        <v>81</v>
      </c>
      <c r="C19" s="115">
        <v>0</v>
      </c>
      <c r="D19" s="116">
        <v>81</v>
      </c>
      <c r="E19" s="116">
        <v>59</v>
      </c>
      <c r="F19" s="116">
        <f t="shared" si="0"/>
        <v>22</v>
      </c>
      <c r="G19" s="116">
        <f t="shared" si="1"/>
        <v>22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31.5" customHeight="1">
      <c r="A20" s="116">
        <v>16</v>
      </c>
      <c r="B20" s="115" t="s">
        <v>82</v>
      </c>
      <c r="C20" s="115">
        <v>0</v>
      </c>
      <c r="D20" s="115"/>
      <c r="E20" s="115">
        <v>49</v>
      </c>
      <c r="F20" s="115">
        <f t="shared" si="0"/>
        <v>-49</v>
      </c>
      <c r="G20" s="116">
        <f t="shared" si="1"/>
        <v>-49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34.5" customHeight="1">
      <c r="A21" s="116"/>
      <c r="B21" s="115" t="s">
        <v>83</v>
      </c>
      <c r="C21" s="115">
        <v>0</v>
      </c>
      <c r="D21" s="116">
        <f>SUM(D5:D20)</f>
        <v>5976</v>
      </c>
      <c r="E21" s="116">
        <f>SUM(E5:E20)</f>
        <v>5556</v>
      </c>
      <c r="F21" s="116">
        <f t="shared" si="0"/>
        <v>420</v>
      </c>
      <c r="G21" s="116">
        <f t="shared" si="1"/>
        <v>420</v>
      </c>
      <c r="H21" s="106"/>
      <c r="I21" s="115" t="s">
        <v>84</v>
      </c>
      <c r="J21" s="115">
        <f>J13</f>
        <v>125</v>
      </c>
      <c r="K21" s="115">
        <f>D21+K13</f>
        <v>17887</v>
      </c>
      <c r="L21" s="115">
        <f>L13+E21</f>
        <v>17497</v>
      </c>
      <c r="M21" s="115">
        <f>F21+M13</f>
        <v>390</v>
      </c>
      <c r="N21" s="115">
        <f>G21+N13</f>
        <v>515</v>
      </c>
      <c r="O21" s="106"/>
      <c r="P21" s="106"/>
      <c r="Q21" s="106"/>
      <c r="R21" s="106"/>
      <c r="S21" s="106"/>
    </row>
    <row r="22" spans="1:19" ht="30" customHeight="1">
      <c r="A22" s="121"/>
      <c r="B22" s="122"/>
      <c r="C22" s="122"/>
      <c r="D22" s="121"/>
      <c r="E22" s="121"/>
      <c r="F22" s="121"/>
      <c r="G22" s="121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ht="78" customHeight="1">
      <c r="A23" s="40"/>
      <c r="B23" s="123" t="s">
        <v>90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06"/>
      <c r="P23" s="106"/>
      <c r="Q23" s="106"/>
      <c r="R23" s="106"/>
      <c r="S23" s="106"/>
    </row>
    <row r="24" spans="1:19" ht="40.5" customHeight="1">
      <c r="A24" s="124"/>
      <c r="B24" s="123" t="s">
        <v>91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06"/>
      <c r="P24" s="106"/>
      <c r="Q24" s="106"/>
      <c r="R24" s="106"/>
      <c r="S24" s="106"/>
    </row>
    <row r="25" spans="1:19" ht="39.75" customHeight="1">
      <c r="A25" s="124"/>
      <c r="B25" s="123" t="s">
        <v>85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06"/>
      <c r="P25" s="106"/>
      <c r="Q25" s="106"/>
      <c r="R25" s="106"/>
      <c r="S25" s="106"/>
    </row>
    <row r="26" spans="1:19" ht="22.5" customHeight="1">
      <c r="A26" s="124"/>
      <c r="B26" s="123" t="s">
        <v>86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06"/>
      <c r="P26" s="106"/>
      <c r="Q26" s="106"/>
      <c r="R26" s="106"/>
      <c r="S26" s="106"/>
    </row>
    <row r="27" spans="1:19" ht="33" customHeight="1">
      <c r="A27" s="124"/>
      <c r="B27" s="123" t="s">
        <v>87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06"/>
      <c r="P27" s="106"/>
      <c r="Q27" s="106"/>
      <c r="R27" s="106"/>
      <c r="S27" s="106"/>
    </row>
    <row r="28" spans="1:19" ht="19.5" customHeight="1">
      <c r="A28" s="125"/>
      <c r="B28" s="126" t="s">
        <v>88</v>
      </c>
      <c r="C28" s="126"/>
      <c r="D28" s="106" t="s">
        <v>89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s="129" customFormat="1" ht="34.5" customHeight="1">
      <c r="A29" s="127"/>
      <c r="B29" s="128"/>
      <c r="C29" s="128"/>
      <c r="D29" s="128"/>
      <c r="E29" s="128"/>
      <c r="F29" s="128"/>
      <c r="G29" s="128"/>
      <c r="H29" s="128"/>
      <c r="I29" s="106"/>
      <c r="J29" s="106"/>
      <c r="K29" s="106"/>
      <c r="L29" s="106"/>
      <c r="M29" s="106"/>
      <c r="N29" s="106"/>
      <c r="O29" s="128"/>
      <c r="P29" s="128"/>
      <c r="Q29" s="128"/>
      <c r="R29" s="128"/>
      <c r="S29" s="128"/>
    </row>
    <row r="30" spans="1:19" ht="15">
      <c r="A30" s="125"/>
      <c r="B30" s="128"/>
      <c r="C30" s="128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ht="15">
      <c r="A31" s="125"/>
      <c r="B31" s="130"/>
      <c r="C31" s="130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ht="15">
      <c r="A32" s="125"/>
      <c r="B32" s="130"/>
      <c r="C32" s="130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ht="15">
      <c r="A33" s="125"/>
      <c r="B33" s="130"/>
      <c r="C33" s="130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ht="15">
      <c r="A34" s="125"/>
      <c r="B34" s="130"/>
      <c r="C34" s="130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1:19" ht="15">
      <c r="A35" s="125"/>
      <c r="B35" s="130"/>
      <c r="C35" s="130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ht="15">
      <c r="A36" s="125"/>
      <c r="B36" s="130"/>
      <c r="C36" s="130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ht="15">
      <c r="A37" s="131"/>
      <c r="B37" s="130"/>
      <c r="C37" s="130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ht="1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ht="1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1:19" ht="1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1:19" ht="1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1:19" ht="1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1:19" ht="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1:19" ht="1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1:19" ht="1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1:19" ht="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ht="1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9" ht="1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5">
      <c r="A50" s="106"/>
      <c r="B50" s="106"/>
      <c r="C50" s="106"/>
      <c r="D50" s="106"/>
      <c r="E50" s="106"/>
      <c r="F50" s="106"/>
      <c r="G50" s="106"/>
      <c r="H50" s="106"/>
      <c r="O50" s="106"/>
      <c r="P50" s="106"/>
      <c r="Q50" s="106"/>
      <c r="R50" s="106"/>
      <c r="S50" s="106"/>
    </row>
    <row r="51" spans="1:19" ht="15">
      <c r="A51" s="106"/>
      <c r="B51" s="106"/>
      <c r="C51" s="106"/>
      <c r="D51" s="106"/>
      <c r="E51" s="106"/>
      <c r="F51" s="106"/>
      <c r="G51" s="106"/>
      <c r="H51" s="106"/>
      <c r="O51" s="106"/>
      <c r="P51" s="106"/>
      <c r="Q51" s="106"/>
      <c r="R51" s="106"/>
      <c r="S51" s="106"/>
    </row>
    <row r="52" spans="1:19" ht="15">
      <c r="A52" s="106"/>
      <c r="B52" s="106"/>
      <c r="C52" s="106"/>
      <c r="D52" s="106"/>
      <c r="E52" s="106"/>
      <c r="F52" s="106"/>
      <c r="G52" s="106"/>
      <c r="H52" s="106"/>
      <c r="O52" s="106"/>
      <c r="P52" s="106"/>
      <c r="Q52" s="106"/>
      <c r="R52" s="106"/>
      <c r="S52" s="106"/>
    </row>
    <row r="53" spans="1:19" ht="15">
      <c r="A53" s="106"/>
      <c r="B53" s="106"/>
      <c r="C53" s="106"/>
      <c r="D53" s="106"/>
      <c r="E53" s="106"/>
      <c r="F53" s="106"/>
      <c r="G53" s="106"/>
      <c r="H53" s="106"/>
      <c r="O53" s="106"/>
      <c r="P53" s="106"/>
      <c r="Q53" s="106"/>
      <c r="R53" s="106"/>
      <c r="S53" s="106"/>
    </row>
    <row r="54" spans="1:19" ht="15">
      <c r="A54" s="106"/>
      <c r="B54" s="106"/>
      <c r="C54" s="106"/>
      <c r="D54" s="106"/>
      <c r="E54" s="106"/>
      <c r="F54" s="106"/>
      <c r="G54" s="106"/>
      <c r="H54" s="106"/>
      <c r="O54" s="106"/>
      <c r="P54" s="106"/>
      <c r="Q54" s="106"/>
      <c r="R54" s="106"/>
      <c r="S54" s="106"/>
    </row>
    <row r="55" spans="1:19" ht="15">
      <c r="A55" s="106"/>
      <c r="B55" s="106"/>
      <c r="C55" s="106"/>
      <c r="D55" s="106"/>
      <c r="E55" s="106"/>
      <c r="F55" s="106"/>
      <c r="G55" s="106"/>
      <c r="H55" s="106"/>
      <c r="O55" s="106"/>
      <c r="P55" s="106"/>
      <c r="Q55" s="106"/>
      <c r="R55" s="106"/>
      <c r="S55" s="106"/>
    </row>
    <row r="56" spans="1:19" ht="15">
      <c r="A56" s="106"/>
      <c r="B56" s="106"/>
      <c r="C56" s="106"/>
      <c r="D56" s="106"/>
      <c r="E56" s="106"/>
      <c r="F56" s="106"/>
      <c r="G56" s="106"/>
      <c r="H56" s="106"/>
      <c r="O56" s="106"/>
      <c r="P56" s="106"/>
      <c r="Q56" s="106"/>
      <c r="R56" s="106"/>
      <c r="S56" s="106"/>
    </row>
    <row r="57" spans="1:19" ht="15">
      <c r="A57" s="106"/>
      <c r="B57" s="106"/>
      <c r="C57" s="106"/>
      <c r="D57" s="106"/>
      <c r="E57" s="106"/>
      <c r="F57" s="106"/>
      <c r="G57" s="106"/>
      <c r="H57" s="106"/>
      <c r="O57" s="106"/>
      <c r="P57" s="106"/>
      <c r="Q57" s="106"/>
      <c r="R57" s="106"/>
      <c r="S57" s="106"/>
    </row>
    <row r="58" spans="1:19" ht="15">
      <c r="A58" s="106"/>
      <c r="B58" s="106"/>
      <c r="C58" s="106"/>
      <c r="D58" s="106"/>
      <c r="E58" s="106"/>
      <c r="F58" s="106"/>
      <c r="G58" s="106"/>
      <c r="H58" s="106"/>
      <c r="O58" s="106"/>
      <c r="P58" s="106"/>
      <c r="Q58" s="106"/>
      <c r="R58" s="106"/>
      <c r="S58" s="106"/>
    </row>
  </sheetData>
  <mergeCells count="10">
    <mergeCell ref="B28:C28"/>
    <mergeCell ref="B26:N26"/>
    <mergeCell ref="A24:A27"/>
    <mergeCell ref="B1:K1"/>
    <mergeCell ref="D2:F2"/>
    <mergeCell ref="K2:M2"/>
    <mergeCell ref="B23:N23"/>
    <mergeCell ref="B24:N24"/>
    <mergeCell ref="B25:N25"/>
    <mergeCell ref="B27:N27"/>
  </mergeCells>
  <printOptions horizontalCentered="1" verticalCentered="1"/>
  <pageMargins left="0.4330708661417323" right="0.7874015748031497" top="0.15748031496062992" bottom="0.15748031496062992" header="0.15748031496062992" footer="0.1574803149606299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36"/>
  <sheetViews>
    <sheetView view="pageBreakPreview" zoomScale="55" zoomScaleNormal="75" zoomScaleSheetLayoutView="55" workbookViewId="0" topLeftCell="A3">
      <selection activeCell="Q30" sqref="Q30"/>
    </sheetView>
  </sheetViews>
  <sheetFormatPr defaultColWidth="9.00390625" defaultRowHeight="30.75" customHeight="1"/>
  <cols>
    <col min="1" max="1" width="5.125" style="100" customWidth="1"/>
    <col min="2" max="3" width="9.125" style="2" customWidth="1"/>
    <col min="4" max="4" width="33.625" style="2" customWidth="1"/>
    <col min="5" max="5" width="2.625" style="2" hidden="1" customWidth="1"/>
    <col min="6" max="6" width="4.00390625" style="101" customWidth="1"/>
    <col min="7" max="7" width="14.75390625" style="100" customWidth="1"/>
    <col min="8" max="8" width="6.375" style="100" customWidth="1"/>
    <col min="9" max="9" width="15.625" style="100" customWidth="1"/>
    <col min="10" max="10" width="6.625" style="100" customWidth="1"/>
    <col min="11" max="11" width="15.25390625" style="100" customWidth="1"/>
    <col min="12" max="12" width="13.625" style="100" customWidth="1"/>
    <col min="13" max="16" width="9.125" style="2" customWidth="1"/>
    <col min="17" max="17" width="30.875" style="2" customWidth="1"/>
    <col min="18" max="16384" width="9.125" style="2" customWidth="1"/>
  </cols>
  <sheetData>
    <row r="1" spans="1:12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30.75" customHeight="1">
      <c r="A2" s="3" t="s">
        <v>1</v>
      </c>
      <c r="B2" s="4" t="s">
        <v>2</v>
      </c>
      <c r="C2" s="4"/>
      <c r="D2" s="4"/>
      <c r="E2" s="4"/>
      <c r="F2" s="5" t="s">
        <v>3</v>
      </c>
      <c r="G2" s="5"/>
      <c r="H2" s="5" t="s">
        <v>4</v>
      </c>
      <c r="I2" s="5"/>
      <c r="J2" s="5"/>
      <c r="K2" s="5"/>
      <c r="L2" s="4" t="s">
        <v>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0.75" customHeight="1">
      <c r="A3" s="3"/>
      <c r="B3" s="4"/>
      <c r="C3" s="4"/>
      <c r="D3" s="4"/>
      <c r="E3" s="4"/>
      <c r="F3" s="7"/>
      <c r="G3" s="7"/>
      <c r="H3" s="8">
        <v>33</v>
      </c>
      <c r="I3" s="8">
        <v>35</v>
      </c>
      <c r="J3" s="8" t="s">
        <v>6</v>
      </c>
      <c r="K3" s="8">
        <v>37</v>
      </c>
      <c r="L3" s="9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.75" customHeight="1">
      <c r="A4" s="10"/>
      <c r="B4" s="11" t="s">
        <v>7</v>
      </c>
      <c r="C4" s="12"/>
      <c r="D4" s="13"/>
      <c r="E4" s="14"/>
      <c r="F4" s="15"/>
      <c r="G4" s="16"/>
      <c r="H4" s="16"/>
      <c r="I4" s="16"/>
      <c r="J4" s="16"/>
      <c r="K4" s="16"/>
      <c r="L4" s="17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25" customFormat="1" ht="30.75" customHeight="1">
      <c r="A5" s="18"/>
      <c r="B5" s="19" t="s">
        <v>8</v>
      </c>
      <c r="C5" s="20"/>
      <c r="D5" s="21"/>
      <c r="E5" s="22"/>
      <c r="F5" s="23" t="s">
        <v>9</v>
      </c>
      <c r="G5" s="24">
        <f>SUM(H5:L5)</f>
        <v>356966.33999999997</v>
      </c>
      <c r="H5" s="24">
        <f>'[1]о доходах 2010'!H18</f>
        <v>0</v>
      </c>
      <c r="I5" s="24">
        <f>'[1]о доходах 2010'!I18</f>
        <v>19050.98</v>
      </c>
      <c r="J5" s="24">
        <f>'[1]о доходах 2010'!J18</f>
        <v>0</v>
      </c>
      <c r="K5" s="24">
        <f>'[1]о доходах 2010'!K18</f>
        <v>144760</v>
      </c>
      <c r="L5" s="24">
        <f>'[1]о доходах 2010'!L18+'[1]о доходах 2010'!L26</f>
        <v>193155.36</v>
      </c>
      <c r="N5" s="26"/>
      <c r="O5" s="26"/>
      <c r="P5" s="27"/>
      <c r="Q5" s="28"/>
      <c r="R5" s="28"/>
      <c r="S5" s="28"/>
      <c r="T5" s="28"/>
      <c r="U5" s="29"/>
      <c r="V5" s="26"/>
      <c r="W5" s="26"/>
      <c r="X5" s="26"/>
    </row>
    <row r="6" spans="1:24" ht="30.75" customHeight="1">
      <c r="A6" s="30">
        <v>1</v>
      </c>
      <c r="B6" s="31" t="s">
        <v>10</v>
      </c>
      <c r="C6" s="32"/>
      <c r="D6" s="33"/>
      <c r="E6" s="33"/>
      <c r="F6" s="34" t="s">
        <v>9</v>
      </c>
      <c r="G6" s="35">
        <v>37530</v>
      </c>
      <c r="H6" s="35"/>
      <c r="I6" s="35"/>
      <c r="J6" s="35"/>
      <c r="K6" s="35"/>
      <c r="L6" s="35">
        <v>37530</v>
      </c>
      <c r="N6" s="6"/>
      <c r="O6" s="6"/>
      <c r="P6" s="36"/>
      <c r="Q6" s="36"/>
      <c r="R6" s="36"/>
      <c r="S6" s="37"/>
      <c r="T6" s="37"/>
      <c r="U6" s="38"/>
      <c r="V6" s="6"/>
      <c r="W6" s="6"/>
      <c r="X6" s="6"/>
    </row>
    <row r="7" spans="1:24" ht="30.75" customHeight="1">
      <c r="A7" s="30">
        <v>2</v>
      </c>
      <c r="B7" s="31" t="s">
        <v>11</v>
      </c>
      <c r="C7" s="32"/>
      <c r="D7" s="33"/>
      <c r="E7" s="33"/>
      <c r="F7" s="34" t="s">
        <v>9</v>
      </c>
      <c r="G7" s="35">
        <v>7500</v>
      </c>
      <c r="H7" s="35"/>
      <c r="I7" s="35"/>
      <c r="J7" s="35"/>
      <c r="K7" s="35"/>
      <c r="L7" s="35">
        <v>7500</v>
      </c>
      <c r="N7" s="6"/>
      <c r="O7" s="6"/>
      <c r="P7" s="39"/>
      <c r="Q7" s="36"/>
      <c r="R7" s="40"/>
      <c r="S7" s="40"/>
      <c r="T7" s="40"/>
      <c r="U7" s="41"/>
      <c r="V7" s="6"/>
      <c r="W7" s="6"/>
      <c r="X7" s="6"/>
    </row>
    <row r="8" spans="1:24" ht="30.75" customHeight="1">
      <c r="A8" s="30">
        <v>3</v>
      </c>
      <c r="B8" s="31" t="s">
        <v>12</v>
      </c>
      <c r="C8" s="32"/>
      <c r="D8" s="33"/>
      <c r="E8" s="33"/>
      <c r="F8" s="34" t="s">
        <v>9</v>
      </c>
      <c r="G8" s="35">
        <v>10000</v>
      </c>
      <c r="H8" s="35"/>
      <c r="I8" s="35">
        <f>G8</f>
        <v>10000</v>
      </c>
      <c r="J8" s="35"/>
      <c r="K8" s="35"/>
      <c r="L8" s="35">
        <v>0</v>
      </c>
      <c r="N8" s="6"/>
      <c r="O8" s="6"/>
      <c r="P8" s="42"/>
      <c r="Q8" s="37"/>
      <c r="R8" s="40"/>
      <c r="S8" s="40"/>
      <c r="T8" s="40"/>
      <c r="U8" s="41"/>
      <c r="V8" s="6"/>
      <c r="W8" s="6"/>
      <c r="X8" s="6"/>
    </row>
    <row r="9" spans="1:24" ht="30.75" customHeight="1">
      <c r="A9" s="30">
        <v>4</v>
      </c>
      <c r="B9" s="31" t="s">
        <v>13</v>
      </c>
      <c r="C9" s="32"/>
      <c r="D9" s="33"/>
      <c r="E9" s="33"/>
      <c r="F9" s="34" t="s">
        <v>9</v>
      </c>
      <c r="G9" s="35">
        <v>107500</v>
      </c>
      <c r="H9" s="35"/>
      <c r="I9" s="35">
        <v>107500</v>
      </c>
      <c r="J9" s="35"/>
      <c r="K9" s="35"/>
      <c r="L9" s="35">
        <v>0</v>
      </c>
      <c r="N9" s="6"/>
      <c r="O9" s="6"/>
      <c r="P9" s="42"/>
      <c r="Q9" s="36"/>
      <c r="R9" s="40"/>
      <c r="S9" s="40"/>
      <c r="T9" s="40"/>
      <c r="U9" s="37"/>
      <c r="V9" s="6"/>
      <c r="W9" s="6"/>
      <c r="X9" s="6"/>
    </row>
    <row r="10" spans="1:24" ht="30.75" customHeight="1">
      <c r="A10" s="30">
        <v>5</v>
      </c>
      <c r="B10" s="31" t="s">
        <v>14</v>
      </c>
      <c r="C10" s="32"/>
      <c r="D10" s="33"/>
      <c r="E10" s="33"/>
      <c r="F10" s="34" t="s">
        <v>9</v>
      </c>
      <c r="G10" s="35">
        <v>31650</v>
      </c>
      <c r="H10" s="35"/>
      <c r="I10" s="35"/>
      <c r="J10" s="35"/>
      <c r="K10" s="35">
        <f>G10</f>
        <v>31650</v>
      </c>
      <c r="L10" s="35">
        <f>H10</f>
        <v>0</v>
      </c>
      <c r="N10" s="6"/>
      <c r="O10" s="6"/>
      <c r="P10" s="43"/>
      <c r="Q10" s="44"/>
      <c r="R10" s="40"/>
      <c r="S10" s="40"/>
      <c r="T10" s="40"/>
      <c r="U10" s="41"/>
      <c r="V10" s="6"/>
      <c r="W10" s="6"/>
      <c r="X10" s="6"/>
    </row>
    <row r="11" spans="1:24" ht="30.75" customHeight="1">
      <c r="A11" s="30">
        <v>6</v>
      </c>
      <c r="B11" s="31" t="s">
        <v>15</v>
      </c>
      <c r="C11" s="31"/>
      <c r="D11" s="31"/>
      <c r="E11" s="31"/>
      <c r="F11" s="45" t="s">
        <v>9</v>
      </c>
      <c r="G11" s="46">
        <v>1000</v>
      </c>
      <c r="H11" s="46"/>
      <c r="I11" s="46"/>
      <c r="J11" s="46"/>
      <c r="K11" s="46">
        <v>1000</v>
      </c>
      <c r="L11" s="46">
        <v>0</v>
      </c>
      <c r="N11" s="6"/>
      <c r="O11" s="6"/>
      <c r="P11" s="37"/>
      <c r="Q11" s="37"/>
      <c r="R11" s="40"/>
      <c r="S11" s="40"/>
      <c r="T11" s="40"/>
      <c r="U11" s="47"/>
      <c r="V11" s="6"/>
      <c r="W11" s="6"/>
      <c r="X11" s="6"/>
    </row>
    <row r="12" spans="1:24" ht="30.75" customHeight="1">
      <c r="A12" s="30">
        <v>7</v>
      </c>
      <c r="B12" s="31" t="s">
        <v>16</v>
      </c>
      <c r="C12" s="31"/>
      <c r="D12" s="31"/>
      <c r="E12" s="31"/>
      <c r="F12" s="34" t="s">
        <v>9</v>
      </c>
      <c r="G12" s="35">
        <v>8000</v>
      </c>
      <c r="H12" s="35"/>
      <c r="I12" s="35">
        <v>8000</v>
      </c>
      <c r="J12" s="35"/>
      <c r="K12" s="35"/>
      <c r="L12" s="35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.75" customHeight="1">
      <c r="A13" s="30">
        <v>8</v>
      </c>
      <c r="B13" s="31" t="s">
        <v>17</v>
      </c>
      <c r="C13" s="32"/>
      <c r="D13" s="33"/>
      <c r="E13" s="33"/>
      <c r="F13" s="34" t="s">
        <v>9</v>
      </c>
      <c r="G13" s="35">
        <v>21000</v>
      </c>
      <c r="H13" s="35"/>
      <c r="I13" s="35"/>
      <c r="J13" s="35"/>
      <c r="K13" s="35"/>
      <c r="L13" s="35">
        <v>21000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.75" customHeight="1">
      <c r="A14" s="30">
        <v>9</v>
      </c>
      <c r="B14" s="31" t="s">
        <v>18</v>
      </c>
      <c r="C14" s="31"/>
      <c r="D14" s="31"/>
      <c r="E14" s="31"/>
      <c r="F14" s="34" t="s">
        <v>9</v>
      </c>
      <c r="G14" s="35">
        <v>52000</v>
      </c>
      <c r="H14" s="35"/>
      <c r="I14" s="35"/>
      <c r="J14" s="35"/>
      <c r="K14" s="35">
        <v>52000</v>
      </c>
      <c r="L14" s="35"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12" ht="30.75" customHeight="1">
      <c r="A15" s="30">
        <v>10</v>
      </c>
      <c r="B15" s="31" t="s">
        <v>19</v>
      </c>
      <c r="C15" s="31"/>
      <c r="D15" s="31"/>
      <c r="E15" s="31"/>
      <c r="F15" s="34" t="s">
        <v>9</v>
      </c>
      <c r="G15" s="35">
        <v>2980</v>
      </c>
      <c r="H15" s="35"/>
      <c r="I15" s="35"/>
      <c r="J15" s="35"/>
      <c r="K15" s="35"/>
      <c r="L15" s="35">
        <v>2980</v>
      </c>
    </row>
    <row r="16" spans="1:19" ht="30.75" customHeight="1">
      <c r="A16" s="30">
        <v>11</v>
      </c>
      <c r="B16" s="31" t="s">
        <v>20</v>
      </c>
      <c r="C16" s="32"/>
      <c r="D16" s="32"/>
      <c r="E16" s="32"/>
      <c r="F16" s="45" t="s">
        <v>9</v>
      </c>
      <c r="G16" s="35">
        <v>30000</v>
      </c>
      <c r="H16" s="35"/>
      <c r="I16" s="35"/>
      <c r="J16" s="35"/>
      <c r="K16" s="35">
        <f>G16</f>
        <v>30000</v>
      </c>
      <c r="L16" s="35">
        <f>H16</f>
        <v>0</v>
      </c>
      <c r="Q16"/>
      <c r="R16" s="48"/>
      <c r="S16" s="48"/>
    </row>
    <row r="17" spans="1:19" ht="30.75" customHeight="1">
      <c r="A17" s="30">
        <v>12</v>
      </c>
      <c r="B17" s="31" t="s">
        <v>21</v>
      </c>
      <c r="C17" s="49"/>
      <c r="D17" s="49"/>
      <c r="E17" s="49"/>
      <c r="F17" s="45" t="s">
        <v>9</v>
      </c>
      <c r="G17" s="50">
        <v>43175</v>
      </c>
      <c r="H17" s="35"/>
      <c r="I17" s="35"/>
      <c r="J17" s="35"/>
      <c r="K17" s="35"/>
      <c r="L17" s="35">
        <f>G17</f>
        <v>43175</v>
      </c>
      <c r="Q17"/>
      <c r="R17" s="48"/>
      <c r="S17" s="51"/>
    </row>
    <row r="18" spans="1:19" ht="30.75" customHeight="1">
      <c r="A18" s="30">
        <v>13</v>
      </c>
      <c r="B18" s="31" t="s">
        <v>22</v>
      </c>
      <c r="C18" s="52"/>
      <c r="D18" s="52"/>
      <c r="E18" s="52"/>
      <c r="F18" s="45" t="s">
        <v>9</v>
      </c>
      <c r="G18" s="50">
        <v>9632.79</v>
      </c>
      <c r="H18" s="35"/>
      <c r="I18" s="35"/>
      <c r="J18" s="35"/>
      <c r="K18" s="35"/>
      <c r="L18" s="35">
        <v>9633</v>
      </c>
      <c r="Q18"/>
      <c r="R18" s="48"/>
      <c r="S18" s="48"/>
    </row>
    <row r="19" spans="1:12" ht="30.75" customHeight="1">
      <c r="A19" s="30">
        <v>14</v>
      </c>
      <c r="B19" s="31" t="s">
        <v>23</v>
      </c>
      <c r="C19" s="53"/>
      <c r="D19" s="53"/>
      <c r="E19" s="53"/>
      <c r="F19" s="45" t="s">
        <v>9</v>
      </c>
      <c r="G19" s="35">
        <v>14136.94</v>
      </c>
      <c r="H19" s="35"/>
      <c r="I19" s="35"/>
      <c r="J19" s="35"/>
      <c r="K19" s="35"/>
      <c r="L19" s="35">
        <f>G19</f>
        <v>14136.94</v>
      </c>
    </row>
    <row r="20" spans="1:12" ht="28.5" customHeight="1">
      <c r="A20" s="54"/>
      <c r="B20" s="55" t="s">
        <v>24</v>
      </c>
      <c r="C20" s="56"/>
      <c r="D20" s="56"/>
      <c r="E20" s="57"/>
      <c r="F20" s="58" t="s">
        <v>25</v>
      </c>
      <c r="G20" s="24">
        <f>SUM(G6:G19)</f>
        <v>376104.73</v>
      </c>
      <c r="H20" s="24">
        <v>0</v>
      </c>
      <c r="I20" s="24">
        <f>SUM(I6:I19)</f>
        <v>125500</v>
      </c>
      <c r="J20" s="24">
        <v>0</v>
      </c>
      <c r="K20" s="24">
        <f>SUM(K6:K19)</f>
        <v>114650</v>
      </c>
      <c r="L20" s="24">
        <f>SUM(L6:L19)</f>
        <v>135954.94</v>
      </c>
    </row>
    <row r="21" spans="1:12" s="65" customFormat="1" ht="28.5" customHeight="1">
      <c r="A21" s="59"/>
      <c r="B21" s="60" t="s">
        <v>26</v>
      </c>
      <c r="C21" s="61"/>
      <c r="D21" s="61"/>
      <c r="E21" s="62"/>
      <c r="F21" s="63" t="s">
        <v>25</v>
      </c>
      <c r="G21" s="64">
        <f aca="true" t="shared" si="0" ref="G21:L21">G5+G20</f>
        <v>733071.07</v>
      </c>
      <c r="H21" s="64">
        <f t="shared" si="0"/>
        <v>0</v>
      </c>
      <c r="I21" s="64">
        <f t="shared" si="0"/>
        <v>144550.98</v>
      </c>
      <c r="J21" s="64">
        <f t="shared" si="0"/>
        <v>0</v>
      </c>
      <c r="K21" s="64">
        <f t="shared" si="0"/>
        <v>259410</v>
      </c>
      <c r="L21" s="64">
        <f t="shared" si="0"/>
        <v>329110.3</v>
      </c>
    </row>
    <row r="22" spans="1:12" s="65" customFormat="1" ht="33.75" customHeight="1">
      <c r="A22" s="66"/>
      <c r="B22" s="67" t="s">
        <v>27</v>
      </c>
      <c r="C22" s="68"/>
      <c r="D22" s="68"/>
      <c r="E22" s="69"/>
      <c r="F22" s="70"/>
      <c r="G22" s="71"/>
      <c r="H22" s="71"/>
      <c r="I22" s="71"/>
      <c r="J22" s="71"/>
      <c r="K22" s="71"/>
      <c r="L22" s="72"/>
    </row>
    <row r="23" spans="1:12" ht="30.75" customHeight="1">
      <c r="A23" s="30">
        <v>15</v>
      </c>
      <c r="B23" s="31" t="s">
        <v>28</v>
      </c>
      <c r="C23" s="49"/>
      <c r="D23" s="49"/>
      <c r="E23" s="49"/>
      <c r="F23" s="73" t="s">
        <v>29</v>
      </c>
      <c r="G23" s="74">
        <f>18550+11268</f>
        <v>29818</v>
      </c>
      <c r="H23" s="74"/>
      <c r="I23" s="74">
        <v>7530</v>
      </c>
      <c r="J23" s="74"/>
      <c r="K23" s="74">
        <v>6879</v>
      </c>
      <c r="L23" s="74">
        <f>4141+11268</f>
        <v>15409</v>
      </c>
    </row>
    <row r="24" spans="1:22" ht="30.75" customHeight="1">
      <c r="A24" s="30">
        <v>16</v>
      </c>
      <c r="B24" s="31" t="s">
        <v>30</v>
      </c>
      <c r="C24" s="49"/>
      <c r="D24" s="49"/>
      <c r="E24" s="49"/>
      <c r="F24" s="45" t="s">
        <v>29</v>
      </c>
      <c r="G24" s="35">
        <v>5000</v>
      </c>
      <c r="H24" s="35"/>
      <c r="I24" s="35">
        <v>5000</v>
      </c>
      <c r="J24" s="35"/>
      <c r="K24" s="35"/>
      <c r="L24" s="35"/>
      <c r="O24" s="6"/>
      <c r="P24" s="6"/>
      <c r="Q24" s="6"/>
      <c r="R24" s="6"/>
      <c r="S24" s="6"/>
      <c r="T24" s="6"/>
      <c r="U24" s="6"/>
      <c r="V24" s="6"/>
    </row>
    <row r="25" spans="1:22" ht="75" customHeight="1">
      <c r="A25" s="30">
        <v>18</v>
      </c>
      <c r="B25" s="31" t="s">
        <v>31</v>
      </c>
      <c r="C25" s="49"/>
      <c r="D25" s="49"/>
      <c r="E25" s="49"/>
      <c r="F25" s="45" t="s">
        <v>29</v>
      </c>
      <c r="G25" s="35">
        <v>4633</v>
      </c>
      <c r="H25" s="35"/>
      <c r="I25" s="35"/>
      <c r="J25" s="35"/>
      <c r="K25" s="35"/>
      <c r="L25" s="35">
        <v>4633</v>
      </c>
      <c r="O25" s="6"/>
      <c r="P25" s="6"/>
      <c r="Q25" s="6"/>
      <c r="R25" s="6"/>
      <c r="S25" s="6"/>
      <c r="T25" s="6"/>
      <c r="U25" s="6"/>
      <c r="V25" s="6"/>
    </row>
    <row r="26" spans="1:22" s="65" customFormat="1" ht="47.25" customHeight="1">
      <c r="A26" s="30">
        <v>19</v>
      </c>
      <c r="B26" s="75" t="s">
        <v>32</v>
      </c>
      <c r="C26" s="76"/>
      <c r="D26" s="76"/>
      <c r="E26" s="77"/>
      <c r="F26" s="45" t="s">
        <v>29</v>
      </c>
      <c r="G26" s="78">
        <v>153000</v>
      </c>
      <c r="H26" s="78"/>
      <c r="I26" s="78"/>
      <c r="J26" s="78"/>
      <c r="K26" s="78"/>
      <c r="L26" s="78">
        <v>153000</v>
      </c>
      <c r="O26" s="79"/>
      <c r="P26" s="80"/>
      <c r="Q26" s="81"/>
      <c r="R26" s="81"/>
      <c r="S26" s="81"/>
      <c r="T26" s="81"/>
      <c r="U26" s="82"/>
      <c r="V26" s="79"/>
    </row>
    <row r="27" spans="1:22" s="65" customFormat="1" ht="30.75" customHeight="1">
      <c r="A27" s="30">
        <v>20</v>
      </c>
      <c r="B27" s="75" t="s">
        <v>33</v>
      </c>
      <c r="C27" s="76"/>
      <c r="D27" s="76"/>
      <c r="E27" s="77"/>
      <c r="F27" s="45" t="s">
        <v>29</v>
      </c>
      <c r="G27" s="78">
        <v>15000</v>
      </c>
      <c r="H27" s="78"/>
      <c r="I27" s="78"/>
      <c r="J27" s="78"/>
      <c r="K27" s="78"/>
      <c r="L27" s="78">
        <v>15000</v>
      </c>
      <c r="O27" s="79"/>
      <c r="P27" s="80"/>
      <c r="Q27" s="81"/>
      <c r="R27" s="81"/>
      <c r="S27" s="81"/>
      <c r="T27" s="81"/>
      <c r="U27" s="82"/>
      <c r="V27" s="79"/>
    </row>
    <row r="28" spans="1:22" ht="30.75" customHeight="1">
      <c r="A28" s="30">
        <v>21</v>
      </c>
      <c r="B28" s="75" t="s">
        <v>34</v>
      </c>
      <c r="C28" s="76"/>
      <c r="D28" s="76"/>
      <c r="E28" s="77"/>
      <c r="F28" s="45" t="s">
        <v>29</v>
      </c>
      <c r="G28" s="78">
        <f>K28</f>
        <v>223886.5</v>
      </c>
      <c r="H28" s="78"/>
      <c r="I28" s="78"/>
      <c r="J28" s="78"/>
      <c r="K28" s="78">
        <f>144760+79126.5</f>
        <v>223886.5</v>
      </c>
      <c r="L28" s="78"/>
      <c r="O28" s="6"/>
      <c r="P28" s="36"/>
      <c r="Q28" s="83"/>
      <c r="R28" s="83"/>
      <c r="S28" s="83"/>
      <c r="T28" s="83"/>
      <c r="U28" s="38"/>
      <c r="V28" s="6"/>
    </row>
    <row r="29" spans="1:22" ht="30.75" customHeight="1">
      <c r="A29" s="84"/>
      <c r="B29" s="85" t="s">
        <v>35</v>
      </c>
      <c r="C29" s="86"/>
      <c r="D29" s="86"/>
      <c r="E29" s="86"/>
      <c r="F29" s="58" t="s">
        <v>25</v>
      </c>
      <c r="G29" s="87">
        <f aca="true" t="shared" si="1" ref="G29:L29">SUM(G23:G28)</f>
        <v>431337.5</v>
      </c>
      <c r="H29" s="87">
        <f t="shared" si="1"/>
        <v>0</v>
      </c>
      <c r="I29" s="87">
        <f t="shared" si="1"/>
        <v>12530</v>
      </c>
      <c r="J29" s="87">
        <f t="shared" si="1"/>
        <v>0</v>
      </c>
      <c r="K29" s="87">
        <f t="shared" si="1"/>
        <v>230765.5</v>
      </c>
      <c r="L29" s="87">
        <f t="shared" si="1"/>
        <v>188042</v>
      </c>
      <c r="O29" s="6"/>
      <c r="P29" s="6"/>
      <c r="Q29" s="6"/>
      <c r="R29" s="6"/>
      <c r="S29" s="6"/>
      <c r="T29" s="6"/>
      <c r="U29" s="6"/>
      <c r="V29" s="6"/>
    </row>
    <row r="30" spans="1:22" ht="15.75" customHeight="1">
      <c r="A30" s="88"/>
      <c r="B30" s="89"/>
      <c r="C30" s="90"/>
      <c r="D30" s="90"/>
      <c r="E30" s="91"/>
      <c r="F30" s="92"/>
      <c r="G30" s="93"/>
      <c r="H30" s="94"/>
      <c r="I30" s="94"/>
      <c r="J30" s="94"/>
      <c r="K30" s="94"/>
      <c r="L30" s="94"/>
      <c r="O30" s="6"/>
      <c r="P30" s="6"/>
      <c r="Q30" s="6"/>
      <c r="R30" s="6"/>
      <c r="S30" s="6"/>
      <c r="T30" s="6"/>
      <c r="U30" s="6"/>
      <c r="V30" s="6"/>
    </row>
    <row r="31" spans="1:12" ht="37.5" customHeight="1">
      <c r="A31" s="84"/>
      <c r="B31" s="95" t="s">
        <v>36</v>
      </c>
      <c r="C31" s="95"/>
      <c r="D31" s="95"/>
      <c r="E31" s="96"/>
      <c r="F31" s="58" t="s">
        <v>25</v>
      </c>
      <c r="G31" s="97">
        <f aca="true" t="shared" si="2" ref="G31:L31">G5+G20-G29</f>
        <v>301733.56999999995</v>
      </c>
      <c r="H31" s="97">
        <f t="shared" si="2"/>
        <v>0</v>
      </c>
      <c r="I31" s="97">
        <f t="shared" si="2"/>
        <v>132020.98</v>
      </c>
      <c r="J31" s="97">
        <f t="shared" si="2"/>
        <v>0</v>
      </c>
      <c r="K31" s="97">
        <f t="shared" si="2"/>
        <v>28644.5</v>
      </c>
      <c r="L31" s="97">
        <f t="shared" si="2"/>
        <v>141068.3</v>
      </c>
    </row>
    <row r="33" spans="1:13" ht="35.25" customHeight="1">
      <c r="A33" s="98" t="s">
        <v>37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1:12" ht="42.75" customHeight="1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37.5" customHeight="1">
      <c r="A35" s="98" t="s">
        <v>39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40.5" customHeight="1">
      <c r="A36" s="98" t="s">
        <v>40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</sheetData>
  <mergeCells count="39">
    <mergeCell ref="P5:T5"/>
    <mergeCell ref="B26:D26"/>
    <mergeCell ref="B29:E29"/>
    <mergeCell ref="B20:D20"/>
    <mergeCell ref="B27:D27"/>
    <mergeCell ref="B28:D28"/>
    <mergeCell ref="B6:E6"/>
    <mergeCell ref="B7:E7"/>
    <mergeCell ref="B8:E8"/>
    <mergeCell ref="B5:D5"/>
    <mergeCell ref="A2:A3"/>
    <mergeCell ref="B2:E3"/>
    <mergeCell ref="F2:G3"/>
    <mergeCell ref="H2:K2"/>
    <mergeCell ref="A36:L36"/>
    <mergeCell ref="B17:E17"/>
    <mergeCell ref="B23:E23"/>
    <mergeCell ref="B25:E25"/>
    <mergeCell ref="B24:E24"/>
    <mergeCell ref="B18:E18"/>
    <mergeCell ref="B19:E19"/>
    <mergeCell ref="B31:D31"/>
    <mergeCell ref="B30:D30"/>
    <mergeCell ref="A35:L35"/>
    <mergeCell ref="A1:L1"/>
    <mergeCell ref="B21:D21"/>
    <mergeCell ref="B22:D22"/>
    <mergeCell ref="B4:D4"/>
    <mergeCell ref="B16:E16"/>
    <mergeCell ref="B15:E15"/>
    <mergeCell ref="B14:E14"/>
    <mergeCell ref="B11:E11"/>
    <mergeCell ref="B13:E13"/>
    <mergeCell ref="L2:L3"/>
    <mergeCell ref="A33:L33"/>
    <mergeCell ref="A34:L34"/>
    <mergeCell ref="B9:E9"/>
    <mergeCell ref="B10:E10"/>
    <mergeCell ref="B12:E12"/>
  </mergeCells>
  <printOptions horizontalCentered="1" verticalCentered="1"/>
  <pageMargins left="0.34" right="0.25" top="0.53" bottom="0.5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MSK-SLOBODA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Ksenya</dc:creator>
  <cp:keywords/>
  <dc:description/>
  <cp:lastModifiedBy>Ksenya</cp:lastModifiedBy>
  <dcterms:created xsi:type="dcterms:W3CDTF">2012-03-02T13:27:47Z</dcterms:created>
  <dcterms:modified xsi:type="dcterms:W3CDTF">2012-03-02T13:28:44Z</dcterms:modified>
  <cp:category/>
  <cp:version/>
  <cp:contentType/>
  <cp:contentStatus/>
</cp:coreProperties>
</file>